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3\"/>
    </mc:Choice>
  </mc:AlternateContent>
  <bookViews>
    <workbookView xWindow="0" yWindow="0" windowWidth="28800" windowHeight="11400" activeTab="1"/>
  </bookViews>
  <sheets>
    <sheet name="Blank" sheetId="3" r:id="rId1"/>
    <sheet name="siNTP" sheetId="1" r:id="rId2"/>
    <sheet name="siGENE" sheetId="9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" i="1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C19" i="9" l="1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0" i="9" l="1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N2" i="3" s="1"/>
  <c r="I4" i="3"/>
  <c r="M2" i="3" l="1"/>
  <c r="M18" i="9" s="1"/>
  <c r="N18" i="9" s="1"/>
  <c r="M10" i="9"/>
  <c r="N10" i="9" s="1"/>
  <c r="M17" i="9"/>
  <c r="N17" i="9" s="1"/>
  <c r="M12" i="9"/>
  <c r="N12" i="9" s="1"/>
  <c r="M11" i="9"/>
  <c r="N11" i="9" s="1"/>
  <c r="M16" i="9"/>
  <c r="N16" i="9" s="1"/>
  <c r="M15" i="9"/>
  <c r="N15" i="9" s="1"/>
  <c r="M6" i="9"/>
  <c r="N6" i="9" s="1"/>
  <c r="O12" i="9" s="1"/>
  <c r="M13" i="9"/>
  <c r="N13" i="9" s="1"/>
  <c r="M12" i="1"/>
  <c r="N12" i="1" s="1"/>
  <c r="M13" i="1"/>
  <c r="N13" i="1" s="1"/>
  <c r="M16" i="1"/>
  <c r="N16" i="1" s="1"/>
  <c r="M17" i="1"/>
  <c r="N17" i="1" s="1"/>
  <c r="M4" i="1"/>
  <c r="N4" i="1" s="1"/>
  <c r="M7" i="1"/>
  <c r="N7" i="1" s="1"/>
  <c r="M8" i="1"/>
  <c r="N8" i="1" s="1"/>
  <c r="M10" i="1"/>
  <c r="N10" i="1" s="1"/>
  <c r="M2" i="1"/>
  <c r="N2" i="1" s="1"/>
  <c r="M19" i="1" l="1"/>
  <c r="N19" i="1" s="1"/>
  <c r="M6" i="1"/>
  <c r="N6" i="1" s="1"/>
  <c r="M7" i="9"/>
  <c r="N7" i="9" s="1"/>
  <c r="M9" i="1"/>
  <c r="N9" i="1" s="1"/>
  <c r="M11" i="1"/>
  <c r="N11" i="1" s="1"/>
  <c r="M3" i="1"/>
  <c r="N3" i="1" s="1"/>
  <c r="M2" i="9"/>
  <c r="N2" i="9" s="1"/>
  <c r="M5" i="9"/>
  <c r="N5" i="9" s="1"/>
  <c r="O11" i="9" s="1"/>
  <c r="M4" i="9"/>
  <c r="N4" i="9" s="1"/>
  <c r="M15" i="1"/>
  <c r="N15" i="1" s="1"/>
  <c r="M5" i="1"/>
  <c r="N5" i="1" s="1"/>
  <c r="M18" i="1"/>
  <c r="N18" i="1" s="1"/>
  <c r="O18" i="1" s="1"/>
  <c r="M14" i="1"/>
  <c r="N14" i="1" s="1"/>
  <c r="O8" i="1" s="1"/>
  <c r="M8" i="9"/>
  <c r="N8" i="9" s="1"/>
  <c r="M14" i="9"/>
  <c r="N14" i="9" s="1"/>
  <c r="O14" i="9" s="1"/>
  <c r="M9" i="9"/>
  <c r="N9" i="9" s="1"/>
  <c r="O9" i="9" s="1"/>
  <c r="M19" i="9"/>
  <c r="N19" i="9" s="1"/>
  <c r="M3" i="9"/>
  <c r="N3" i="9" s="1"/>
  <c r="O15" i="9" s="1"/>
  <c r="O19" i="9"/>
  <c r="O10" i="9"/>
  <c r="O16" i="9"/>
  <c r="O13" i="9"/>
  <c r="O18" i="9"/>
  <c r="O14" i="1"/>
  <c r="O16" i="1"/>
  <c r="O17" i="1"/>
  <c r="O10" i="1"/>
  <c r="O13" i="1"/>
  <c r="O15" i="1"/>
  <c r="O11" i="1"/>
  <c r="O19" i="1"/>
  <c r="O9" i="1" l="1"/>
  <c r="O8" i="9"/>
  <c r="O12" i="1"/>
  <c r="O17" i="9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<sst xmlns="http://schemas.openxmlformats.org/spreadsheetml/2006/main" count="194" uniqueCount="34">
  <si>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</si>
  <si>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</si>
  <si>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</si>
  <si>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</si>
  <si>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</si>
  <si>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</si>
  <si>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</si>
  <si>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</si>
  <si>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</si>
  <si>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</si>
  <si>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</si>
  <si>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</si>
  <si>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</si>
  <si>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</si>
  <si>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</si>
  <si>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</si>
  <si>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</si>
  <si>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</si>
  <si>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</si>
  <si>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</si>
  <si>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</si>
  <si>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</si>
  <si>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</si>
  <si>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</si>
  <si>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</si>
  <si>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16.7 mM Glc</t>
  </si>
  <si>
    <t>0.5 mM Glc</t>
  </si>
  <si>
    <t>16.7 mM Glc + A</t>
  </si>
  <si>
    <t>Glc + A</t>
  </si>
  <si>
    <t>0.5 mM Glc + A</t>
  </si>
  <si>
    <t>siGENE_AB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</si>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</sst>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-1.7847749875280952</c:v>
                </c:pt>
                <c:pt idx="1">
                  <c:v>-1.1607485865115281</c:v>
                </c:pt>
                <c:pt idx="2">
                  <c:v>-0.60881348092972054</c:v>
                </c:pt>
                <c:pt idx="3">
                  <c:v>-8.525209558100888E-2</c:v>
                </c:pt>
                <c:pt idx="4">
                  <c:v>0.11634160728571841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3" sqref="C3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43164</v>
      </c>
      <c r="B2" s="4" t="s">
        <v>24</v>
      </c>
      <c r="C2" s="4" t="s">
        <v>30</v>
      </c>
      <c r="D2" s="4" t="s">
        <v>4</v>
      </c>
      <c r="E2" s="4">
        <v>0</v>
      </c>
      <c r="F2" s="4">
        <v>0.17257320000000001</v>
      </c>
      <c r="G2" s="4">
        <v>0.1982044</v>
      </c>
      <c r="H2" s="4">
        <f t="shared" ref="H2:H7" si="0">AVERAGE(F2:G2)</f>
        <v>0.18538880000000002</v>
      </c>
      <c r="I2" s="4"/>
      <c r="J2" s="4"/>
      <c r="M2">
        <f>INTERCEPT($I$3:$I$7,$J$3:$J$7)</f>
        <v>-0.80143219834076229</v>
      </c>
      <c r="N2">
        <f>SLOPE($I$3:$I$7,$J$3:$J$7)</f>
        <v>1.0423306479093322</v>
      </c>
    </row>
    <row r="3" spans="1:14" x14ac:dyDescent="0.25">
      <c r="A3" s="5">
        <f>Blank!A$2</f>
        <v>43164</v>
      </c>
      <c r="B3" s="5" t="str">
        <f>Blank!B$2</f>
        <v>User</v>
      </c>
      <c r="C3" s="5" t="str">
        <f>Blank!C$2</f>
        <v>siGENE_AB</v>
      </c>
      <c r="D3" s="4" t="s">
        <v>4</v>
      </c>
      <c r="E3" s="4">
        <v>3</v>
      </c>
      <c r="F3" s="4">
        <v>0.20088020000000001</v>
      </c>
      <c r="G3" s="4">
        <v>0.2027262</v>
      </c>
      <c r="H3" s="4">
        <f t="shared" si="0"/>
        <v>0.20180320000000002</v>
      </c>
      <c r="I3" s="4">
        <f>LOG(H3-$H$2, 10)</f>
        <v>-1.7847749875280952</v>
      </c>
      <c r="J3" s="4">
        <f>LOG(E3/23, 10)</f>
        <v>-0.88460658129793046</v>
      </c>
    </row>
    <row r="4" spans="1:14" x14ac:dyDescent="0.25">
      <c r="A4" s="5">
        <f>Blank!A$2</f>
        <v>43164</v>
      </c>
      <c r="B4" s="5" t="str">
        <f>Blank!B$2</f>
        <v>User</v>
      </c>
      <c r="C4" s="5" t="str">
        <f>Blank!C$2</f>
        <v>siGENE_AB</v>
      </c>
      <c r="D4" s="4" t="s">
        <v>4</v>
      </c>
      <c r="E4" s="4">
        <v>9.74</v>
      </c>
      <c r="F4" s="4">
        <v>0.25630239999999999</v>
      </c>
      <c r="G4" s="4">
        <v>0.25260310000000002</v>
      </c>
      <c r="H4" s="4">
        <f t="shared" si="0"/>
        <v>0.25445275000000001</v>
      </c>
      <c r="I4" s="4">
        <f t="shared" ref="I4:I7" si="1">LOG(H4-$H$2, 10)</f>
        <v>-1.1607485865115281</v>
      </c>
      <c r="J4" s="4">
        <f t="shared" ref="J4:J7" si="2">LOG(E4/23, 10)</f>
        <v>-0.37316887913897728</v>
      </c>
    </row>
    <row r="5" spans="1:14" x14ac:dyDescent="0.25">
      <c r="A5" s="5">
        <f>Blank!A$2</f>
        <v>43164</v>
      </c>
      <c r="B5" s="5" t="str">
        <f>Blank!B$2</f>
        <v>User</v>
      </c>
      <c r="C5" s="5" t="str">
        <f>Blank!C$2</f>
        <v>siGENE_AB</v>
      </c>
      <c r="D5" s="4" t="s">
        <v>4</v>
      </c>
      <c r="E5" s="4">
        <v>29.8</v>
      </c>
      <c r="F5" s="4">
        <v>0.43280229999999997</v>
      </c>
      <c r="G5" s="4">
        <v>0.43026019999999998</v>
      </c>
      <c r="H5" s="4">
        <f t="shared" si="0"/>
        <v>0.43153124999999998</v>
      </c>
      <c r="I5" s="4">
        <f t="shared" si="1"/>
        <v>-0.60881348092972054</v>
      </c>
      <c r="J5" s="4">
        <f t="shared" si="2"/>
        <v>0.11248842805866237</v>
      </c>
    </row>
    <row r="6" spans="1:14" x14ac:dyDescent="0.25">
      <c r="A6" s="5">
        <f>Blank!A$2</f>
        <v>43164</v>
      </c>
      <c r="B6" s="5" t="str">
        <f>Blank!B$2</f>
        <v>User</v>
      </c>
      <c r="C6" s="5" t="str">
        <f>Blank!C$2</f>
        <v>siGENE_AB</v>
      </c>
      <c r="D6" s="4" t="s">
        <v>4</v>
      </c>
      <c r="E6" s="4">
        <v>104</v>
      </c>
      <c r="F6" s="4">
        <v>1.0196069999999999</v>
      </c>
      <c r="G6" s="4">
        <v>0.99470159999999996</v>
      </c>
      <c r="H6" s="4">
        <f t="shared" si="0"/>
        <v>1.0071542999999998</v>
      </c>
      <c r="I6" s="4">
        <f t="shared" si="1"/>
        <v>-8.525209558100888E-2</v>
      </c>
      <c r="J6" s="4">
        <f t="shared" si="2"/>
        <v>0.65530550328118731</v>
      </c>
    </row>
    <row r="7" spans="1:14" x14ac:dyDescent="0.25">
      <c r="A7" s="5">
        <f>Blank!A$2</f>
        <v>43164</v>
      </c>
      <c r="B7" s="5" t="str">
        <f>Blank!B$2</f>
        <v>User</v>
      </c>
      <c r="C7" s="5" t="str">
        <f>Blank!C$2</f>
        <v>siGENE_AB</v>
      </c>
      <c r="D7" s="4" t="s">
        <v>4</v>
      </c>
      <c r="E7" s="4">
        <v>207</v>
      </c>
      <c r="F7" s="4">
        <v>1.563947</v>
      </c>
      <c r="G7" s="4">
        <v>1.4212279999999999</v>
      </c>
      <c r="H7" s="4">
        <f t="shared" si="0"/>
        <v>1.4925875</v>
      </c>
      <c r="I7" s="4">
        <f t="shared" si="1"/>
        <v>0.11634160728571841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B4" sqref="B4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43164</v>
      </c>
      <c r="B2" s="2" t="str">
        <f>Blank!B$2</f>
        <v>User</v>
      </c>
      <c r="C2" s="2" t="str">
        <f>Blank!C$2</f>
        <v>siGENE_AB</v>
      </c>
      <c r="D2" s="1" t="str">
        <f ca="1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25</v>
      </c>
      <c r="H2" s="1" t="s">
        <v>21</v>
      </c>
      <c r="I2" s="1">
        <v>0.65627120000000005</v>
      </c>
      <c r="J2" s="1">
        <v>0.69322499999999998</v>
      </c>
      <c r="K2" s="1">
        <v>500</v>
      </c>
      <c r="L2" s="1">
        <f>50</f>
        <v>50</v>
      </c>
      <c r="M2" s="1">
        <f>10^((LOG(AVERAGE(I2:J2)-Blank!$H$2, 10)-Blank!$M$2)/Blank!$N$2) * K2</f>
        <v>1479.4059007533888</v>
      </c>
      <c r="N2" s="1">
        <f t="shared" ref="N2:N19" si="0">(L2/10^3 * M2)</f>
        <v>73.970295037669445</v>
      </c>
      <c r="O2" s="1"/>
    </row>
    <row r="3" spans="1:15" x14ac:dyDescent="0.25">
      <c r="A3" s="2">
        <f>Blank!A$2</f>
        <v>43164</v>
      </c>
      <c r="B3" s="2" t="str">
        <f>Blank!B$2</f>
        <v>User</v>
      </c>
      <c r="C3" s="2" t="str">
        <f>Blank!C$2</f>
        <v>siGENE_AB</v>
      </c>
      <c r="D3" s="1" t="str">
        <f t="shared" ref="D3:D19" ca="1" si="1">RIGHT(CELL("nomfichier",A2),LEN(CELL("nomfichier",A2))-SEARCH("]",CELL("nomfichier",A2)))</f>
        <v>siNTP</v>
      </c>
      <c r="E3" s="1" t="s">
        <v>31</v>
      </c>
      <c r="F3" s="1" t="s">
        <v>23</v>
      </c>
      <c r="G3" s="1" t="s">
        <v>25</v>
      </c>
      <c r="H3" s="1" t="s">
        <v>21</v>
      </c>
      <c r="I3" s="1">
        <v>0.70412640000000004</v>
      </c>
      <c r="J3" s="1">
        <v>0.67012340000000004</v>
      </c>
      <c r="K3" s="1">
        <v>500</v>
      </c>
      <c r="L3" s="1">
        <f>50</f>
        <v>50</v>
      </c>
      <c r="M3" s="1">
        <f>10^((LOG(AVERAGE(I3:J3)-Blank!$H$2, 10)-Blank!$M$2)/Blank!$N$2) * K3</f>
        <v>1515.2849726701259</v>
      </c>
      <c r="N3" s="1">
        <f t="shared" si="0"/>
        <v>75.764248633506298</v>
      </c>
      <c r="O3" s="1"/>
    </row>
    <row r="4" spans="1:15" x14ac:dyDescent="0.25">
      <c r="A4" s="2">
        <f>Blank!A$2</f>
        <v>43164</v>
      </c>
      <c r="B4" s="2" t="str">
        <f>Blank!B$2</f>
        <v>User</v>
      </c>
      <c r="C4" s="2" t="str">
        <f>Blank!C$2</f>
        <v>siGENE_AB</v>
      </c>
      <c r="D4" s="1" t="str">
        <f t="shared" ca="1" si="1"/>
        <v>siNTP</v>
      </c>
      <c r="E4" s="1" t="s">
        <v>31</v>
      </c>
      <c r="F4" s="1" t="s">
        <v>23</v>
      </c>
      <c r="G4" s="1" t="s">
        <v>25</v>
      </c>
      <c r="H4" s="1" t="s">
        <v>21</v>
      </c>
      <c r="I4" s="1">
        <v>0.64966840000000003</v>
      </c>
      <c r="J4" s="1">
        <v>0.65181849999999997</v>
      </c>
      <c r="K4" s="1">
        <v>500</v>
      </c>
      <c r="L4" s="1">
        <f>50</f>
        <v>50</v>
      </c>
      <c r="M4" s="1">
        <f>10^((LOG(AVERAGE(I4:J4)-Blank!$H$2, 10)-Blank!$M$2)/Blank!$N$2) * K4</f>
        <v>1409.7128809221244</v>
      </c>
      <c r="N4" s="1">
        <f t="shared" si="0"/>
        <v>70.485644046106231</v>
      </c>
      <c r="O4" s="1"/>
    </row>
    <row r="5" spans="1:15" x14ac:dyDescent="0.25">
      <c r="A5" s="2">
        <f>Blank!A$2</f>
        <v>43164</v>
      </c>
      <c r="B5" s="2" t="str">
        <f>Blank!B$2</f>
        <v>User</v>
      </c>
      <c r="C5" s="2" t="str">
        <f>Blank!C$2</f>
        <v>siGENE_AB</v>
      </c>
      <c r="D5" s="1" t="str">
        <f t="shared" ca="1" si="1"/>
        <v>siNTP</v>
      </c>
      <c r="E5" s="1" t="s">
        <v>31</v>
      </c>
      <c r="F5" s="1" t="s">
        <v>23</v>
      </c>
      <c r="G5" s="1" t="s">
        <v>27</v>
      </c>
      <c r="H5" s="1" t="s">
        <v>28</v>
      </c>
      <c r="I5" s="1">
        <v>0.63302199999999997</v>
      </c>
      <c r="J5" s="1">
        <v>0.63555430000000002</v>
      </c>
      <c r="K5" s="1">
        <v>500</v>
      </c>
      <c r="L5" s="1">
        <f>50</f>
        <v>50</v>
      </c>
      <c r="M5" s="1">
        <f>10^((LOG(AVERAGE(I5:J5)-Blank!$H$2, 10)-Blank!$M$2)/Blank!$N$2) * K5</f>
        <v>1361.8540018003491</v>
      </c>
      <c r="N5" s="1">
        <f t="shared" si="0"/>
        <v>68.092700090017459</v>
      </c>
      <c r="O5" s="1"/>
    </row>
    <row r="6" spans="1:15" x14ac:dyDescent="0.25">
      <c r="A6" s="2">
        <f>Blank!A$2</f>
        <v>43164</v>
      </c>
      <c r="B6" s="2" t="str">
        <f>Blank!B$2</f>
        <v>User</v>
      </c>
      <c r="C6" s="2" t="str">
        <f>Blank!C$2</f>
        <v>siGENE_AB</v>
      </c>
      <c r="D6" s="1" t="str">
        <f t="shared" ca="1" si="1"/>
        <v>siNTP</v>
      </c>
      <c r="E6" s="1" t="s">
        <v>31</v>
      </c>
      <c r="F6" s="1" t="s">
        <v>23</v>
      </c>
      <c r="G6" s="1" t="s">
        <v>27</v>
      </c>
      <c r="H6" s="1" t="s">
        <v>28</v>
      </c>
      <c r="I6" s="1">
        <v>0.61521700000000001</v>
      </c>
      <c r="J6" s="1">
        <v>0.60465959999999996</v>
      </c>
      <c r="K6" s="1">
        <v>500</v>
      </c>
      <c r="L6" s="1">
        <f>50</f>
        <v>50</v>
      </c>
      <c r="M6" s="1">
        <f>10^((LOG(AVERAGE(I6:J6)-Blank!$H$2, 10)-Blank!$M$2)/Blank!$N$2) * K6</f>
        <v>1290.9028095422809</v>
      </c>
      <c r="N6" s="1">
        <f t="shared" si="0"/>
        <v>64.545140477114046</v>
      </c>
      <c r="O6" s="1"/>
    </row>
    <row r="7" spans="1:15" x14ac:dyDescent="0.25">
      <c r="A7" s="2">
        <f>Blank!A$2</f>
        <v>43164</v>
      </c>
      <c r="B7" s="2" t="str">
        <f>Blank!B$2</f>
        <v>User</v>
      </c>
      <c r="C7" s="2" t="str">
        <f>Blank!C$2</f>
        <v>siGENE_AB</v>
      </c>
      <c r="D7" s="1" t="str">
        <f t="shared" ca="1" si="1"/>
        <v>siNTP</v>
      </c>
      <c r="E7" s="1" t="s">
        <v>31</v>
      </c>
      <c r="F7" s="1" t="s">
        <v>23</v>
      </c>
      <c r="G7" s="1" t="s">
        <v>27</v>
      </c>
      <c r="H7" s="1" t="s">
        <v>28</v>
      </c>
      <c r="I7" s="1">
        <v>0.62787649999999995</v>
      </c>
      <c r="J7" s="1">
        <v>0.60824290000000003</v>
      </c>
      <c r="K7" s="1">
        <v>500</v>
      </c>
      <c r="L7" s="1">
        <f>50</f>
        <v>50</v>
      </c>
      <c r="M7" s="1">
        <f>10^((LOG(AVERAGE(I7:J7)-Blank!$H$2, 10)-Blank!$M$2)/Blank!$N$2) * K7</f>
        <v>1314.5850608530984</v>
      </c>
      <c r="N7" s="1">
        <f t="shared" si="0"/>
        <v>65.729253042654918</v>
      </c>
      <c r="O7" s="1"/>
    </row>
    <row r="8" spans="1:15" x14ac:dyDescent="0.25">
      <c r="A8" s="5">
        <f>Blank!A$2</f>
        <v>43164</v>
      </c>
      <c r="B8" s="5" t="str">
        <f>Blank!B$2</f>
        <v>User</v>
      </c>
      <c r="C8" s="5" t="str">
        <f>Blank!C$2</f>
        <v>siGENE_AB</v>
      </c>
      <c r="D8" s="5" t="str">
        <f t="shared" ca="1" si="1"/>
        <v>siNTP</v>
      </c>
      <c r="E8" t="s">
        <v>32</v>
      </c>
      <c r="F8" t="s">
        <v>23</v>
      </c>
      <c r="G8" t="s">
        <v>26</v>
      </c>
      <c r="H8" t="s">
        <v>21</v>
      </c>
      <c r="I8">
        <v>0.23576630000000001</v>
      </c>
      <c r="J8">
        <v>0.24989030000000001</v>
      </c>
      <c r="K8">
        <v>16</v>
      </c>
      <c r="L8">
        <v>100</v>
      </c>
      <c r="M8" s="4">
        <f>10^((LOG(AVERAGE(I8:J8)-Blank!$H$2, 10)-Blank!$M$2)/Blank!$N$2) * K8</f>
        <v>6.0618585793661008</v>
      </c>
      <c r="N8">
        <f t="shared" si="0"/>
        <v>0.60618585793661017</v>
      </c>
      <c r="O8">
        <f t="shared" ref="O8:O13" si="2">N8/(N2+N8+N14) * 100</f>
        <v>0.77916595797622301</v>
      </c>
    </row>
    <row r="9" spans="1:15" x14ac:dyDescent="0.25">
      <c r="A9" s="5">
        <f>Blank!A$2</f>
        <v>43164</v>
      </c>
      <c r="B9" s="5" t="str">
        <f>Blank!B$2</f>
        <v>User</v>
      </c>
      <c r="C9" s="5" t="str">
        <f>Blank!C$2</f>
        <v>siGENE_AB</v>
      </c>
      <c r="D9" s="5" t="str">
        <f t="shared" ca="1" si="1"/>
        <v>siNTP</v>
      </c>
      <c r="E9" t="s">
        <v>32</v>
      </c>
      <c r="F9" t="s">
        <v>23</v>
      </c>
      <c r="G9" t="s">
        <v>26</v>
      </c>
      <c r="H9" t="s">
        <v>21</v>
      </c>
      <c r="I9">
        <v>0.24887029999999999</v>
      </c>
      <c r="J9">
        <v>0.24298539999999999</v>
      </c>
      <c r="K9">
        <v>16</v>
      </c>
      <c r="L9">
        <v>100</v>
      </c>
      <c r="M9" s="4">
        <f>10^((LOG(AVERAGE(I9:J9)-Blank!$H$2, 10)-Blank!$M$2)/Blank!$N$2) * K9</f>
        <v>6.3753465157495901</v>
      </c>
      <c r="N9">
        <f t="shared" si="0"/>
        <v>0.63753465157495903</v>
      </c>
      <c r="O9">
        <f t="shared" si="2"/>
        <v>0.80296363541792848</v>
      </c>
    </row>
    <row r="10" spans="1:15" x14ac:dyDescent="0.25">
      <c r="A10" s="5">
        <f>Blank!A$2</f>
        <v>43164</v>
      </c>
      <c r="B10" s="5" t="str">
        <f>Blank!B$2</f>
        <v>User</v>
      </c>
      <c r="C10" s="5" t="str">
        <f>Blank!C$2</f>
        <v>siGENE_AB</v>
      </c>
      <c r="D10" s="5" t="str">
        <f t="shared" ca="1" si="1"/>
        <v>siNTP</v>
      </c>
      <c r="E10" t="s">
        <v>32</v>
      </c>
      <c r="F10" t="s">
        <v>23</v>
      </c>
      <c r="G10" t="s">
        <v>26</v>
      </c>
      <c r="H10" t="s">
        <v>21</v>
      </c>
      <c r="I10">
        <v>0.2459665</v>
      </c>
      <c r="J10">
        <v>0.24074509999999999</v>
      </c>
      <c r="K10">
        <v>16</v>
      </c>
      <c r="L10">
        <v>100</v>
      </c>
      <c r="M10" s="4">
        <f>10^((LOG(AVERAGE(I10:J10)-Blank!$H$2, 10)-Blank!$M$2)/Blank!$N$2) * K10</f>
        <v>6.1152573634473155</v>
      </c>
      <c r="N10">
        <f t="shared" si="0"/>
        <v>0.61152573634473162</v>
      </c>
      <c r="O10">
        <f t="shared" si="2"/>
        <v>0.82117479769358259</v>
      </c>
    </row>
    <row r="11" spans="1:15" x14ac:dyDescent="0.25">
      <c r="A11" s="5">
        <f>Blank!A$2</f>
        <v>43164</v>
      </c>
      <c r="B11" s="5" t="str">
        <f>Blank!B$2</f>
        <v>User</v>
      </c>
      <c r="C11" s="5" t="str">
        <f>Blank!C$2</f>
        <v>siGENE_AB</v>
      </c>
      <c r="D11" s="5" t="str">
        <f t="shared" ca="1" si="1"/>
        <v>siNTP</v>
      </c>
      <c r="E11" t="s">
        <v>32</v>
      </c>
      <c r="F11" t="s">
        <v>23</v>
      </c>
      <c r="G11" t="s">
        <v>29</v>
      </c>
      <c r="H11" t="s">
        <v>28</v>
      </c>
      <c r="I11">
        <v>0.38160729999999998</v>
      </c>
      <c r="J11">
        <v>0.3874958</v>
      </c>
      <c r="K11">
        <v>16</v>
      </c>
      <c r="L11">
        <v>100</v>
      </c>
      <c r="M11" s="4">
        <f>10^((LOG(AVERAGE(I11:J11)-Blank!$H$2, 10)-Blank!$M$2)/Blank!$N$2) * K11</f>
        <v>19.983572832695753</v>
      </c>
      <c r="N11">
        <f t="shared" si="0"/>
        <v>1.9983572832695753</v>
      </c>
      <c r="O11">
        <f t="shared" si="2"/>
        <v>2.6462494475452738</v>
      </c>
    </row>
    <row r="12" spans="1:15" x14ac:dyDescent="0.25">
      <c r="A12" s="5">
        <f>Blank!A$2</f>
        <v>43164</v>
      </c>
      <c r="B12" s="5" t="str">
        <f>Blank!B$2</f>
        <v>User</v>
      </c>
      <c r="C12" s="5" t="str">
        <f>Blank!C$2</f>
        <v>siGENE_AB</v>
      </c>
      <c r="D12" s="5" t="str">
        <f t="shared" ca="1" si="1"/>
        <v>siNTP</v>
      </c>
      <c r="E12" t="s">
        <v>32</v>
      </c>
      <c r="F12" t="s">
        <v>23</v>
      </c>
      <c r="G12" t="s">
        <v>29</v>
      </c>
      <c r="H12" t="s">
        <v>28</v>
      </c>
      <c r="I12">
        <v>0.37907980000000002</v>
      </c>
      <c r="J12">
        <v>0.38853769999999999</v>
      </c>
      <c r="K12">
        <v>16</v>
      </c>
      <c r="L12">
        <v>100</v>
      </c>
      <c r="M12" s="4">
        <f>10^((LOG(AVERAGE(I12:J12)-Blank!$H$2, 10)-Blank!$M$2)/Blank!$N$2) * K12</f>
        <v>19.91206323372753</v>
      </c>
      <c r="N12">
        <f t="shared" si="0"/>
        <v>1.9912063233727531</v>
      </c>
      <c r="O12">
        <f t="shared" si="2"/>
        <v>2.6714456830653979</v>
      </c>
    </row>
    <row r="13" spans="1:15" x14ac:dyDescent="0.25">
      <c r="A13" s="5">
        <f>Blank!A$2</f>
        <v>43164</v>
      </c>
      <c r="B13" s="5" t="str">
        <f>Blank!B$2</f>
        <v>User</v>
      </c>
      <c r="C13" s="5" t="str">
        <f>Blank!C$2</f>
        <v>siGENE_AB</v>
      </c>
      <c r="D13" s="5" t="str">
        <f t="shared" ca="1" si="1"/>
        <v>siNTP</v>
      </c>
      <c r="E13" t="s">
        <v>32</v>
      </c>
      <c r="F13" t="s">
        <v>23</v>
      </c>
      <c r="G13" t="s">
        <v>29</v>
      </c>
      <c r="H13" t="s">
        <v>28</v>
      </c>
      <c r="I13">
        <v>0.3732723</v>
      </c>
      <c r="J13">
        <v>0.38798129999999997</v>
      </c>
      <c r="K13">
        <v>16</v>
      </c>
      <c r="L13">
        <v>100</v>
      </c>
      <c r="M13" s="4">
        <f>10^((LOG(AVERAGE(I13:J13)-Blank!$H$2, 10)-Blank!$M$2)/Blank!$N$2) * K13</f>
        <v>19.605612291859906</v>
      </c>
      <c r="N13">
        <f t="shared" si="0"/>
        <v>1.9605612291859906</v>
      </c>
      <c r="O13">
        <f t="shared" si="2"/>
        <v>2.6530481939410855</v>
      </c>
    </row>
    <row r="14" spans="1:15" x14ac:dyDescent="0.25">
      <c r="A14" s="2">
        <f>Blank!A$2</f>
        <v>43164</v>
      </c>
      <c r="B14" s="2" t="str">
        <f>Blank!B$2</f>
        <v>User</v>
      </c>
      <c r="C14" s="2" t="str">
        <f>Blank!C$2</f>
        <v>siGENE_AB</v>
      </c>
      <c r="D14" s="1" t="str">
        <f t="shared" ca="1" si="1"/>
        <v>siNTP</v>
      </c>
      <c r="E14" s="1" t="s">
        <v>33</v>
      </c>
      <c r="F14" s="1" t="s">
        <v>23</v>
      </c>
      <c r="G14" s="1" t="s">
        <v>25</v>
      </c>
      <c r="H14" s="1" t="s">
        <v>21</v>
      </c>
      <c r="I14" s="1">
        <v>0.50897029999999999</v>
      </c>
      <c r="J14" s="1">
        <v>0.51733450000000003</v>
      </c>
      <c r="K14" s="1">
        <v>16</v>
      </c>
      <c r="L14" s="1">
        <v>100</v>
      </c>
      <c r="M14" s="1">
        <f>10^((LOG(AVERAGE(I14:J14)-Blank!$H$2, 10)-Blank!$M$2)/Blank!$N$2) * K14</f>
        <v>32.228443612487268</v>
      </c>
      <c r="N14" s="1">
        <f t="shared" si="0"/>
        <v>3.2228443612487272</v>
      </c>
      <c r="O14" s="1">
        <f t="shared" ref="O14:O19" si="3">N14/(N2+N14) * 100</f>
        <v>4.1750398887053084</v>
      </c>
    </row>
    <row r="15" spans="1:15" x14ac:dyDescent="0.25">
      <c r="A15" s="2">
        <f>Blank!A$2</f>
        <v>43164</v>
      </c>
      <c r="B15" s="2" t="str">
        <f>Blank!B$2</f>
        <v>User</v>
      </c>
      <c r="C15" s="2" t="str">
        <f>Blank!C$2</f>
        <v>siGENE_AB</v>
      </c>
      <c r="D15" s="1" t="str">
        <f t="shared" ca="1" si="1"/>
        <v>siNTP</v>
      </c>
      <c r="E15" s="1" t="s">
        <v>33</v>
      </c>
      <c r="F15" s="1" t="s">
        <v>23</v>
      </c>
      <c r="G15" s="1" t="s">
        <v>25</v>
      </c>
      <c r="H15" s="1" t="s">
        <v>21</v>
      </c>
      <c r="I15" s="1">
        <v>0.48153639999999998</v>
      </c>
      <c r="J15" s="1">
        <v>0.49673060000000002</v>
      </c>
      <c r="K15" s="1">
        <v>16</v>
      </c>
      <c r="L15" s="1">
        <v>100</v>
      </c>
      <c r="M15" s="1">
        <f>10^((LOG(AVERAGE(I15:J15)-Blank!$H$2, 10)-Blank!$M$2)/Blank!$N$2) * K15</f>
        <v>29.959158701405745</v>
      </c>
      <c r="N15" s="1">
        <f t="shared" si="0"/>
        <v>2.9959158701405748</v>
      </c>
      <c r="O15" s="1">
        <f t="shared" si="3"/>
        <v>3.8038466387431851</v>
      </c>
    </row>
    <row r="16" spans="1:15" x14ac:dyDescent="0.25">
      <c r="A16" s="2">
        <f>Blank!A$2</f>
        <v>43164</v>
      </c>
      <c r="B16" s="2" t="str">
        <f>Blank!B$2</f>
        <v>User</v>
      </c>
      <c r="C16" s="2" t="str">
        <f>Blank!C$2</f>
        <v>siGENE_AB</v>
      </c>
      <c r="D16" s="1" t="str">
        <f t="shared" ca="1" si="1"/>
        <v>siNTP</v>
      </c>
      <c r="E16" s="1" t="s">
        <v>33</v>
      </c>
      <c r="F16" s="1" t="s">
        <v>23</v>
      </c>
      <c r="G16" s="1" t="s">
        <v>25</v>
      </c>
      <c r="H16" s="1" t="s">
        <v>21</v>
      </c>
      <c r="I16" s="1">
        <v>0.55124209999999996</v>
      </c>
      <c r="J16" s="1">
        <v>0.50681100000000001</v>
      </c>
      <c r="K16" s="1">
        <v>16</v>
      </c>
      <c r="L16" s="1">
        <v>100</v>
      </c>
      <c r="M16" s="1">
        <f>10^((LOG(AVERAGE(I16:J16)-Blank!$H$2, 10)-Blank!$M$2)/Blank!$N$2) * K16</f>
        <v>33.724483868245521</v>
      </c>
      <c r="N16" s="1">
        <f t="shared" si="0"/>
        <v>3.3724483868245523</v>
      </c>
      <c r="O16" s="1">
        <f t="shared" si="3"/>
        <v>4.566118993510444</v>
      </c>
    </row>
    <row r="17" spans="1:15" x14ac:dyDescent="0.25">
      <c r="A17" s="2">
        <f>Blank!A$2</f>
        <v>43164</v>
      </c>
      <c r="B17" s="2" t="str">
        <f>Blank!B$2</f>
        <v>User</v>
      </c>
      <c r="C17" s="2" t="str">
        <f>Blank!C$2</f>
        <v>siGENE_AB</v>
      </c>
      <c r="D17" s="1" t="str">
        <f t="shared" ca="1" si="1"/>
        <v>siNTP</v>
      </c>
      <c r="E17" s="1" t="s">
        <v>33</v>
      </c>
      <c r="F17" s="1" t="s">
        <v>23</v>
      </c>
      <c r="G17" s="1" t="s">
        <v>27</v>
      </c>
      <c r="H17" s="1" t="s">
        <v>28</v>
      </c>
      <c r="I17" s="1">
        <v>0.73388200000000003</v>
      </c>
      <c r="J17" s="1">
        <v>0.76505089999999998</v>
      </c>
      <c r="K17" s="1">
        <v>16</v>
      </c>
      <c r="L17" s="1">
        <v>100</v>
      </c>
      <c r="M17" s="1">
        <f>10^((LOG(AVERAGE(I17:J17)-Blank!$H$2, 10)-Blank!$M$2)/Blank!$N$2) * K17</f>
        <v>54.255302682635701</v>
      </c>
      <c r="N17" s="1">
        <f t="shared" si="0"/>
        <v>5.4255302682635707</v>
      </c>
      <c r="O17" s="1">
        <f t="shared" si="3"/>
        <v>7.37984339642425</v>
      </c>
    </row>
    <row r="18" spans="1:15" x14ac:dyDescent="0.25">
      <c r="A18" s="2">
        <f>Blank!A$2</f>
        <v>43164</v>
      </c>
      <c r="B18" s="2" t="str">
        <f>Blank!B$2</f>
        <v>User</v>
      </c>
      <c r="C18" s="2" t="str">
        <f>Blank!C$2</f>
        <v>siGENE_AB</v>
      </c>
      <c r="D18" s="1" t="str">
        <f t="shared" ca="1" si="1"/>
        <v>siNTP</v>
      </c>
      <c r="E18" s="1" t="s">
        <v>33</v>
      </c>
      <c r="F18" s="1" t="s">
        <v>23</v>
      </c>
      <c r="G18" s="1" t="s">
        <v>27</v>
      </c>
      <c r="H18" s="1" t="s">
        <v>28</v>
      </c>
      <c r="I18" s="1">
        <v>1.048583</v>
      </c>
      <c r="J18" s="1">
        <v>1.0133099999999999</v>
      </c>
      <c r="K18" s="1">
        <v>16</v>
      </c>
      <c r="L18" s="1">
        <v>100</v>
      </c>
      <c r="M18" s="1">
        <f>10^((LOG(AVERAGE(I18:J18)-Blank!$H$2, 10)-Blank!$M$2)/Blank!$N$2) * K18</f>
        <v>80.003108600166399</v>
      </c>
      <c r="N18" s="1">
        <f t="shared" si="0"/>
        <v>8.0003108600166399</v>
      </c>
      <c r="O18" s="1">
        <f t="shared" si="3"/>
        <v>11.02799791380148</v>
      </c>
    </row>
    <row r="19" spans="1:15" x14ac:dyDescent="0.25">
      <c r="A19" s="2">
        <f>Blank!A$2</f>
        <v>43164</v>
      </c>
      <c r="B19" s="2" t="str">
        <f>Blank!B$2</f>
        <v>User</v>
      </c>
      <c r="C19" s="2" t="str">
        <f>Blank!C$2</f>
        <v>siGENE_AB</v>
      </c>
      <c r="D19" s="1" t="str">
        <f t="shared" ca="1" si="1"/>
        <v>siNTP</v>
      </c>
      <c r="E19" s="1" t="s">
        <v>33</v>
      </c>
      <c r="F19" s="1" t="s">
        <v>23</v>
      </c>
      <c r="G19" s="1" t="s">
        <v>27</v>
      </c>
      <c r="H19" s="1" t="s">
        <v>28</v>
      </c>
      <c r="I19" s="1">
        <v>0.8531126</v>
      </c>
      <c r="J19" s="1">
        <v>0.81604189999999999</v>
      </c>
      <c r="K19" s="1">
        <v>16</v>
      </c>
      <c r="L19" s="1">
        <v>100</v>
      </c>
      <c r="M19" s="1">
        <f>10^((LOG(AVERAGE(I19:J19)-Blank!$H$2, 10)-Blank!$M$2)/Blank!$N$2) * K19</f>
        <v>62.086257815073125</v>
      </c>
      <c r="N19" s="1">
        <f t="shared" si="0"/>
        <v>6.2086257815073127</v>
      </c>
      <c r="O19" s="1">
        <f t="shared" si="3"/>
        <v>8.6305377403232288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D3" sqref="D2:D19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43164</v>
      </c>
      <c r="B2" s="2" t="str">
        <f>Blank!B$2</f>
        <v>User</v>
      </c>
      <c r="C2" s="2" t="str">
        <f>Blank!C$2</f>
        <v>siGENE_AB</v>
      </c>
      <c r="D2" s="1" t="str">
        <f ca="1">RIGHT(CELL("nomfichier",A1),LEN(CELL("nomfichier",A1))-SEARCH("]",CELL("nomfichier",A1)))</f>
        <v>siGENE</v>
      </c>
      <c r="E2" s="1" t="s">
        <v>31</v>
      </c>
      <c r="F2" s="1" t="s">
        <v>17</v>
      </c>
      <c r="G2" s="6" t="s">
        <v>25</v>
      </c>
      <c r="H2" s="1" t="s">
        <v>21</v>
      </c>
      <c r="I2" s="1">
        <v>0.64171560000000005</v>
      </c>
      <c r="J2" s="1">
        <v>0.69593419999999995</v>
      </c>
      <c r="K2" s="1">
        <v>500</v>
      </c>
      <c r="L2" s="1">
        <f>50</f>
        <v>50</v>
      </c>
      <c r="M2" s="1">
        <f>10^((LOG(AVERAGE(I2:J2)-Blank!$H$2, 10)-Blank!$M$2)/Blank!$N$2) * K2</f>
        <v>1462.2221656672075</v>
      </c>
      <c r="N2" s="1">
        <f t="shared" ref="N2:N19" si="0">(L2/10^3 * M2)</f>
        <v>73.11110828336038</v>
      </c>
      <c r="O2" s="1"/>
    </row>
    <row r="3" spans="1:15" x14ac:dyDescent="0.25">
      <c r="A3" s="2">
        <f>Blank!A$2</f>
        <v>43164</v>
      </c>
      <c r="B3" s="2" t="str">
        <f>Blank!B$2</f>
        <v>User</v>
      </c>
      <c r="C3" s="2" t="str">
        <f>Blank!C$2</f>
        <v>siGENE_AB</v>
      </c>
      <c r="D3" s="1" t="str">
        <f t="shared" ref="D3:D19" ca="1" si="1">RIGHT(CELL("nomfichier",A2),LEN(CELL("nomfichier",A2))-SEARCH("]",CELL("nomfichier",A2)))</f>
        <v>siGENE</v>
      </c>
      <c r="E3" s="1" t="s">
        <v>31</v>
      </c>
      <c r="F3" s="1" t="s">
        <v>17</v>
      </c>
      <c r="G3" s="1" t="s">
        <v>25</v>
      </c>
      <c r="H3" s="1" t="s">
        <v>21</v>
      </c>
      <c r="I3" s="1">
        <v>0.61800370000000004</v>
      </c>
      <c r="J3" s="1">
        <v>0.62999329999999998</v>
      </c>
      <c r="K3" s="1">
        <v>500</v>
      </c>
      <c r="L3" s="1">
        <f>50</f>
        <v>50</v>
      </c>
      <c r="M3" s="1">
        <f>10^((LOG(AVERAGE(I3:J3)-Blank!$H$2, 10)-Blank!$M$2)/Blank!$N$2) * K3</f>
        <v>1331.8913401791262</v>
      </c>
      <c r="N3" s="1">
        <f t="shared" si="0"/>
        <v>66.594567008956318</v>
      </c>
      <c r="O3" s="1"/>
    </row>
    <row r="4" spans="1:15" x14ac:dyDescent="0.25">
      <c r="A4" s="2">
        <f>Blank!A$2</f>
        <v>43164</v>
      </c>
      <c r="B4" s="2" t="str">
        <f>Blank!B$2</f>
        <v>User</v>
      </c>
      <c r="C4" s="2" t="str">
        <f>Blank!C$2</f>
        <v>siGENE_AB</v>
      </c>
      <c r="D4" s="1" t="str">
        <f t="shared" ca="1" si="1"/>
        <v>siGENE</v>
      </c>
      <c r="E4" s="1" t="s">
        <v>31</v>
      </c>
      <c r="F4" s="1" t="s">
        <v>17</v>
      </c>
      <c r="G4" s="1" t="s">
        <v>25</v>
      </c>
      <c r="H4" s="1" t="s">
        <v>21</v>
      </c>
      <c r="I4" s="1">
        <v>0.65488559999999996</v>
      </c>
      <c r="J4" s="1">
        <v>0.66175220000000001</v>
      </c>
      <c r="K4" s="1">
        <v>500</v>
      </c>
      <c r="L4" s="1">
        <f>50</f>
        <v>50</v>
      </c>
      <c r="M4" s="1">
        <f>10^((LOG(AVERAGE(I4:J4)-Blank!$H$2, 10)-Blank!$M$2)/Blank!$N$2) * K4</f>
        <v>1431.7222078163061</v>
      </c>
      <c r="N4" s="1">
        <f t="shared" si="0"/>
        <v>71.586110390815307</v>
      </c>
      <c r="O4" s="1"/>
    </row>
    <row r="5" spans="1:15" x14ac:dyDescent="0.25">
      <c r="A5" s="2">
        <f>Blank!A$2</f>
        <v>43164</v>
      </c>
      <c r="B5" s="2" t="str">
        <f>Blank!B$2</f>
        <v>User</v>
      </c>
      <c r="C5" s="2" t="str">
        <f>Blank!C$2</f>
        <v>siGENE_AB</v>
      </c>
      <c r="D5" s="1" t="str">
        <f t="shared" ca="1" si="1"/>
        <v>siGENE</v>
      </c>
      <c r="E5" s="1" t="s">
        <v>31</v>
      </c>
      <c r="F5" s="1" t="s">
        <v>17</v>
      </c>
      <c r="G5" s="1" t="s">
        <v>27</v>
      </c>
      <c r="H5" s="1" t="s">
        <v>28</v>
      </c>
      <c r="I5" s="1">
        <v>0.55879939999999995</v>
      </c>
      <c r="J5" s="1">
        <v>0.60010629999999998</v>
      </c>
      <c r="K5" s="1">
        <v>500</v>
      </c>
      <c r="L5" s="1">
        <f>50</f>
        <v>50</v>
      </c>
      <c r="M5" s="1">
        <f>10^((LOG(AVERAGE(I5:J5)-Blank!$H$2, 10)-Blank!$M$2)/Blank!$N$2) * K5</f>
        <v>1201.8389634363507</v>
      </c>
      <c r="N5" s="1">
        <f t="shared" si="0"/>
        <v>60.091948171817535</v>
      </c>
      <c r="O5" s="1"/>
    </row>
    <row r="6" spans="1:15" x14ac:dyDescent="0.25">
      <c r="A6" s="2">
        <f>Blank!A$2</f>
        <v>43164</v>
      </c>
      <c r="B6" s="2" t="str">
        <f>Blank!B$2</f>
        <v>User</v>
      </c>
      <c r="C6" s="2" t="str">
        <f>Blank!C$2</f>
        <v>siGENE_AB</v>
      </c>
      <c r="D6" s="1" t="str">
        <f t="shared" ca="1" si="1"/>
        <v>siGENE</v>
      </c>
      <c r="E6" s="1" t="s">
        <v>31</v>
      </c>
      <c r="F6" s="1" t="s">
        <v>17</v>
      </c>
      <c r="G6" s="1" t="s">
        <v>27</v>
      </c>
      <c r="H6" s="1" t="s">
        <v>28</v>
      </c>
      <c r="I6" s="1">
        <v>0.58267420000000003</v>
      </c>
      <c r="J6" s="1">
        <v>0.57060160000000004</v>
      </c>
      <c r="K6" s="1">
        <v>500</v>
      </c>
      <c r="L6" s="1">
        <f>50</f>
        <v>50</v>
      </c>
      <c r="M6" s="1">
        <f>10^((LOG(AVERAGE(I6:J6)-Blank!$H$2, 10)-Blank!$M$2)/Blank!$N$2) * K6</f>
        <v>1193.6012289862181</v>
      </c>
      <c r="N6" s="1">
        <f t="shared" si="0"/>
        <v>59.680061449310905</v>
      </c>
      <c r="O6" s="1"/>
    </row>
    <row r="7" spans="1:15" x14ac:dyDescent="0.25">
      <c r="A7" s="2">
        <f>Blank!A$2</f>
        <v>43164</v>
      </c>
      <c r="B7" s="2" t="str">
        <f>Blank!B$2</f>
        <v>User</v>
      </c>
      <c r="C7" s="2" t="str">
        <f>Blank!C$2</f>
        <v>siGENE_AB</v>
      </c>
      <c r="D7" s="1" t="str">
        <f t="shared" ca="1" si="1"/>
        <v>siGENE</v>
      </c>
      <c r="E7" s="1" t="s">
        <v>31</v>
      </c>
      <c r="F7" s="1" t="s">
        <v>17</v>
      </c>
      <c r="G7" s="1" t="s">
        <v>27</v>
      </c>
      <c r="H7" s="1" t="s">
        <v>28</v>
      </c>
      <c r="I7" s="1">
        <v>0.60214330000000005</v>
      </c>
      <c r="J7" s="1">
        <v>0.59900050000000005</v>
      </c>
      <c r="K7" s="1">
        <v>500</v>
      </c>
      <c r="L7" s="1">
        <f>50</f>
        <v>50</v>
      </c>
      <c r="M7" s="1">
        <f>10^((LOG(AVERAGE(I7:J7)-Blank!$H$2, 10)-Blank!$M$2)/Blank!$N$2) * K7</f>
        <v>1263.5672212661409</v>
      </c>
      <c r="N7" s="1">
        <f t="shared" si="0"/>
        <v>63.178361063307051</v>
      </c>
      <c r="O7" s="1"/>
    </row>
    <row r="8" spans="1:15" x14ac:dyDescent="0.25">
      <c r="A8" s="5">
        <f>Blank!A$2</f>
        <v>43164</v>
      </c>
      <c r="B8" s="5" t="str">
        <f>Blank!B$2</f>
        <v>User</v>
      </c>
      <c r="C8" s="5" t="str">
        <f>Blank!C$2</f>
        <v>siGENE_AB</v>
      </c>
      <c r="D8" s="5" t="str">
        <f t="shared" ca="1" si="1"/>
        <v>siGENE</v>
      </c>
      <c r="E8" t="s">
        <v>32</v>
      </c>
      <c r="F8" t="s">
        <v>17</v>
      </c>
      <c r="G8" t="s">
        <v>26</v>
      </c>
      <c r="H8" t="s">
        <v>21</v>
      </c>
      <c r="I8">
        <v>0.27633999999999997</v>
      </c>
      <c r="J8">
        <v>0.2902807</v>
      </c>
      <c r="K8">
        <v>16</v>
      </c>
      <c r="L8">
        <v>100</v>
      </c>
      <c r="M8" s="4">
        <f>10^((LOG(AVERAGE(I8:J8)-Blank!$H$2, 10)-Blank!$M$2)/Blank!$N$2) * K8</f>
        <v>10.112651726628847</v>
      </c>
      <c r="N8">
        <f t="shared" si="0"/>
        <v>1.0112651726628847</v>
      </c>
      <c r="O8">
        <f t="shared" ref="O8:O13" si="2">N8/(N2+N8+N14) * 100</f>
        <v>1.322846399771699</v>
      </c>
    </row>
    <row r="9" spans="1:15" x14ac:dyDescent="0.25">
      <c r="A9" s="5">
        <f>Blank!A$2</f>
        <v>43164</v>
      </c>
      <c r="B9" s="5" t="str">
        <f>Blank!B$2</f>
        <v>User</v>
      </c>
      <c r="C9" s="5" t="str">
        <f>Blank!C$2</f>
        <v>siGENE_AB</v>
      </c>
      <c r="D9" s="5" t="str">
        <f t="shared" ca="1" si="1"/>
        <v>siGENE</v>
      </c>
      <c r="E9" t="s">
        <v>32</v>
      </c>
      <c r="F9" t="s">
        <v>17</v>
      </c>
      <c r="G9" t="s">
        <v>26</v>
      </c>
      <c r="H9" t="s">
        <v>21</v>
      </c>
      <c r="I9">
        <v>0.26498090000000002</v>
      </c>
      <c r="J9">
        <v>0.2633066</v>
      </c>
      <c r="K9">
        <v>16</v>
      </c>
      <c r="L9">
        <v>100</v>
      </c>
      <c r="M9" s="4">
        <f>10^((LOG(AVERAGE(I9:J9)-Blank!$H$2, 10)-Blank!$M$2)/Blank!$N$2) * K9</f>
        <v>8.2055273947945082</v>
      </c>
      <c r="N9">
        <f t="shared" si="0"/>
        <v>0.82055273947945084</v>
      </c>
      <c r="O9">
        <f t="shared" si="2"/>
        <v>1.1877381253929891</v>
      </c>
    </row>
    <row r="10" spans="1:15" x14ac:dyDescent="0.25">
      <c r="A10" s="5">
        <f>Blank!A$2</f>
        <v>43164</v>
      </c>
      <c r="B10" s="5" t="str">
        <f>Blank!B$2</f>
        <v>User</v>
      </c>
      <c r="C10" s="5" t="str">
        <f>Blank!C$2</f>
        <v>siGENE_AB</v>
      </c>
      <c r="D10" s="5" t="str">
        <f t="shared" ca="1" si="1"/>
        <v>siGENE</v>
      </c>
      <c r="E10" t="s">
        <v>32</v>
      </c>
      <c r="F10" t="s">
        <v>17</v>
      </c>
      <c r="G10" t="s">
        <v>26</v>
      </c>
      <c r="H10" t="s">
        <v>21</v>
      </c>
      <c r="I10">
        <v>0.27241500000000002</v>
      </c>
      <c r="J10">
        <v>0.27276470000000003</v>
      </c>
      <c r="K10">
        <v>16</v>
      </c>
      <c r="L10">
        <v>100</v>
      </c>
      <c r="M10" s="4">
        <f>10^((LOG(AVERAGE(I10:J10)-Blank!$H$2, 10)-Blank!$M$2)/Blank!$N$2) * K10</f>
        <v>9.0480198177226061</v>
      </c>
      <c r="N10">
        <f t="shared" si="0"/>
        <v>0.90480198177226068</v>
      </c>
      <c r="O10">
        <f t="shared" si="2"/>
        <v>1.2072792882010015</v>
      </c>
    </row>
    <row r="11" spans="1:15" x14ac:dyDescent="0.25">
      <c r="A11" s="5">
        <f>Blank!A$2</f>
        <v>43164</v>
      </c>
      <c r="B11" s="5" t="str">
        <f>Blank!B$2</f>
        <v>User</v>
      </c>
      <c r="C11" s="5" t="str">
        <f>Blank!C$2</f>
        <v>siGENE_AB</v>
      </c>
      <c r="D11" s="5" t="str">
        <f t="shared" ca="1" si="1"/>
        <v>siGENE</v>
      </c>
      <c r="E11" t="s">
        <v>32</v>
      </c>
      <c r="F11" t="s">
        <v>17</v>
      </c>
      <c r="G11" t="s">
        <v>29</v>
      </c>
      <c r="H11" t="s">
        <v>28</v>
      </c>
      <c r="I11">
        <v>0.33661829999999998</v>
      </c>
      <c r="J11">
        <v>0.37180849999999999</v>
      </c>
      <c r="K11">
        <v>16</v>
      </c>
      <c r="L11">
        <v>100</v>
      </c>
      <c r="M11" s="4">
        <f>10^((LOG(AVERAGE(I11:J11)-Blank!$H$2, 10)-Blank!$M$2)/Blank!$N$2) * K11</f>
        <v>17.053579084189369</v>
      </c>
      <c r="N11">
        <f t="shared" si="0"/>
        <v>1.705357908418937</v>
      </c>
      <c r="O11">
        <f t="shared" si="2"/>
        <v>2.4950046627070366</v>
      </c>
    </row>
    <row r="12" spans="1:15" x14ac:dyDescent="0.25">
      <c r="A12" s="5">
        <f>Blank!A$2</f>
        <v>43164</v>
      </c>
      <c r="B12" s="5" t="str">
        <f>Blank!B$2</f>
        <v>User</v>
      </c>
      <c r="C12" s="5" t="str">
        <f>Blank!C$2</f>
        <v>siGENE_AB</v>
      </c>
      <c r="D12" s="5" t="str">
        <f t="shared" ca="1" si="1"/>
        <v>siGENE</v>
      </c>
      <c r="E12" t="s">
        <v>32</v>
      </c>
      <c r="F12" t="s">
        <v>17</v>
      </c>
      <c r="G12" t="s">
        <v>29</v>
      </c>
      <c r="H12" t="s">
        <v>28</v>
      </c>
      <c r="I12">
        <v>0.31245509999999999</v>
      </c>
      <c r="J12">
        <v>0.31902570000000002</v>
      </c>
      <c r="K12">
        <v>16</v>
      </c>
      <c r="L12">
        <v>100</v>
      </c>
      <c r="M12" s="4">
        <f>10^((LOG(AVERAGE(I12:J12)-Blank!$H$2, 10)-Blank!$M$2)/Blank!$N$2) * K12</f>
        <v>13.306310034079095</v>
      </c>
      <c r="N12">
        <f t="shared" si="0"/>
        <v>1.3306310034079096</v>
      </c>
      <c r="O12">
        <f t="shared" si="2"/>
        <v>1.9659458641806928</v>
      </c>
    </row>
    <row r="13" spans="1:15" x14ac:dyDescent="0.25">
      <c r="A13" s="5">
        <f>Blank!A$2</f>
        <v>43164</v>
      </c>
      <c r="B13" s="5" t="str">
        <f>Blank!B$2</f>
        <v>User</v>
      </c>
      <c r="C13" s="5" t="str">
        <f>Blank!C$2</f>
        <v>siGENE_AB</v>
      </c>
      <c r="D13" s="5" t="str">
        <f t="shared" ca="1" si="1"/>
        <v>siGENE</v>
      </c>
      <c r="E13" t="s">
        <v>32</v>
      </c>
      <c r="F13" t="s">
        <v>17</v>
      </c>
      <c r="G13" t="s">
        <v>29</v>
      </c>
      <c r="H13" t="s">
        <v>28</v>
      </c>
      <c r="I13">
        <v>0.27813660000000001</v>
      </c>
      <c r="J13">
        <v>0.26494020000000001</v>
      </c>
      <c r="K13">
        <v>16</v>
      </c>
      <c r="L13">
        <v>100</v>
      </c>
      <c r="M13" s="4">
        <f>10^((LOG(AVERAGE(I13:J13)-Blank!$H$2, 10)-Blank!$M$2)/Blank!$N$2) * K13</f>
        <v>8.9433258366535942</v>
      </c>
      <c r="N13">
        <f t="shared" si="0"/>
        <v>0.8943325836653595</v>
      </c>
      <c r="O13">
        <f t="shared" si="2"/>
        <v>1.2822153439273625</v>
      </c>
    </row>
    <row r="14" spans="1:15" x14ac:dyDescent="0.25">
      <c r="A14" s="2">
        <f>Blank!A$2</f>
        <v>43164</v>
      </c>
      <c r="B14" s="2" t="str">
        <f>Blank!B$2</f>
        <v>User</v>
      </c>
      <c r="C14" s="2" t="str">
        <f>Blank!C$2</f>
        <v>siGENE_AB</v>
      </c>
      <c r="D14" s="1" t="str">
        <f t="shared" ca="1" si="1"/>
        <v>siGENE</v>
      </c>
      <c r="E14" s="1" t="s">
        <v>33</v>
      </c>
      <c r="F14" s="1" t="s">
        <v>17</v>
      </c>
      <c r="G14" s="1" t="s">
        <v>25</v>
      </c>
      <c r="H14" s="1" t="s">
        <v>21</v>
      </c>
      <c r="I14" s="1">
        <v>0.41087089999999998</v>
      </c>
      <c r="J14" s="1">
        <v>0.42606490000000002</v>
      </c>
      <c r="K14" s="1">
        <v>16</v>
      </c>
      <c r="L14" s="1">
        <v>100</v>
      </c>
      <c r="M14" s="1">
        <f>10^((LOG(AVERAGE(I14:J14)-Blank!$H$2, 10)-Blank!$M$2)/Blank!$N$2) * K14</f>
        <v>23.237787833759501</v>
      </c>
      <c r="N14" s="1">
        <f t="shared" si="0"/>
        <v>2.3237787833759502</v>
      </c>
      <c r="O14" s="1">
        <f t="shared" ref="O14:O19" si="3">N14/(N2+N14) * 100</f>
        <v>3.0805093952352989</v>
      </c>
    </row>
    <row r="15" spans="1:15" x14ac:dyDescent="0.25">
      <c r="A15" s="2">
        <f>Blank!A$2</f>
        <v>43164</v>
      </c>
      <c r="B15" s="2" t="str">
        <f>Blank!B$2</f>
        <v>User</v>
      </c>
      <c r="C15" s="2" t="str">
        <f>Blank!C$2</f>
        <v>siGENE_AB</v>
      </c>
      <c r="D15" s="1" t="str">
        <f t="shared" ca="1" si="1"/>
        <v>siGENE</v>
      </c>
      <c r="E15" s="1" t="s">
        <v>33</v>
      </c>
      <c r="F15" s="1" t="s">
        <v>17</v>
      </c>
      <c r="G15" s="1" t="s">
        <v>25</v>
      </c>
      <c r="H15" s="1" t="s">
        <v>21</v>
      </c>
      <c r="I15" s="1">
        <v>0.35466619999999999</v>
      </c>
      <c r="J15" s="1">
        <v>0.34650910000000001</v>
      </c>
      <c r="K15" s="1">
        <v>16</v>
      </c>
      <c r="L15" s="1">
        <v>100</v>
      </c>
      <c r="M15" s="1">
        <f>10^((LOG(AVERAGE(I15:J15)-Blank!$H$2, 10)-Blank!$M$2)/Blank!$N$2) * K15</f>
        <v>16.702048645089526</v>
      </c>
      <c r="N15" s="1">
        <f t="shared" si="0"/>
        <v>1.6702048645089527</v>
      </c>
      <c r="O15" s="1">
        <f t="shared" si="3"/>
        <v>2.4466570658213342</v>
      </c>
    </row>
    <row r="16" spans="1:15" x14ac:dyDescent="0.25">
      <c r="A16" s="2">
        <f>Blank!A$2</f>
        <v>43164</v>
      </c>
      <c r="B16" s="2" t="str">
        <f>Blank!B$2</f>
        <v>User</v>
      </c>
      <c r="C16" s="2" t="str">
        <f>Blank!C$2</f>
        <v>siGENE_AB</v>
      </c>
      <c r="D16" s="1" t="str">
        <f t="shared" ca="1" si="1"/>
        <v>siGENE</v>
      </c>
      <c r="E16" s="1" t="s">
        <v>33</v>
      </c>
      <c r="F16" s="1" t="s">
        <v>17</v>
      </c>
      <c r="G16" s="1" t="s">
        <v>25</v>
      </c>
      <c r="H16" s="1" t="s">
        <v>21</v>
      </c>
      <c r="I16" s="1">
        <v>0.43496220000000002</v>
      </c>
      <c r="J16" s="1">
        <v>0.42936550000000001</v>
      </c>
      <c r="K16" s="1">
        <v>16</v>
      </c>
      <c r="L16" s="1">
        <v>100</v>
      </c>
      <c r="M16" s="1">
        <f>10^((LOG(AVERAGE(I16:J16)-Blank!$H$2, 10)-Blank!$M$2)/Blank!$N$2) * K16</f>
        <v>24.546276209403501</v>
      </c>
      <c r="N16" s="1">
        <f t="shared" si="0"/>
        <v>2.4546276209403501</v>
      </c>
      <c r="O16" s="1">
        <f t="shared" si="3"/>
        <v>3.3152392680778275</v>
      </c>
    </row>
    <row r="17" spans="1:15" x14ac:dyDescent="0.25">
      <c r="A17" s="2">
        <f>Blank!A$2</f>
        <v>43164</v>
      </c>
      <c r="B17" s="2" t="str">
        <f>Blank!B$2</f>
        <v>User</v>
      </c>
      <c r="C17" s="2" t="str">
        <f>Blank!C$2</f>
        <v>siGENE_AB</v>
      </c>
      <c r="D17" s="1" t="str">
        <f t="shared" ca="1" si="1"/>
        <v>siGENE</v>
      </c>
      <c r="E17" s="1" t="s">
        <v>33</v>
      </c>
      <c r="F17" s="1" t="s">
        <v>17</v>
      </c>
      <c r="G17" s="1" t="s">
        <v>27</v>
      </c>
      <c r="H17" s="1" t="s">
        <v>28</v>
      </c>
      <c r="I17" s="1">
        <v>0.90000599999999997</v>
      </c>
      <c r="J17" s="1">
        <v>0.84442850000000003</v>
      </c>
      <c r="K17" s="1">
        <v>16</v>
      </c>
      <c r="L17" s="1">
        <v>100</v>
      </c>
      <c r="M17" s="1">
        <f>10^((LOG(AVERAGE(I17:J17)-Blank!$H$2, 10)-Blank!$M$2)/Blank!$N$2) * K17</f>
        <v>65.53584557725442</v>
      </c>
      <c r="N17" s="1">
        <f t="shared" si="0"/>
        <v>6.5535845577254426</v>
      </c>
      <c r="O17" s="1">
        <f t="shared" si="3"/>
        <v>9.8334941432921212</v>
      </c>
    </row>
    <row r="18" spans="1:15" x14ac:dyDescent="0.25">
      <c r="A18" s="2">
        <f>Blank!A$2</f>
        <v>43164</v>
      </c>
      <c r="B18" s="2" t="str">
        <f>Blank!B$2</f>
        <v>User</v>
      </c>
      <c r="C18" s="2" t="str">
        <f>Blank!C$2</f>
        <v>siGENE_AB</v>
      </c>
      <c r="D18" s="1" t="str">
        <f t="shared" ca="1" si="1"/>
        <v>siGENE</v>
      </c>
      <c r="E18" s="1" t="s">
        <v>33</v>
      </c>
      <c r="F18" s="1" t="s">
        <v>17</v>
      </c>
      <c r="G18" s="1" t="s">
        <v>27</v>
      </c>
      <c r="H18" s="1" t="s">
        <v>28</v>
      </c>
      <c r="I18" s="1">
        <v>0.93077980000000005</v>
      </c>
      <c r="J18" s="1">
        <v>0.83982369999999995</v>
      </c>
      <c r="K18" s="1">
        <v>16</v>
      </c>
      <c r="L18" s="1">
        <v>100</v>
      </c>
      <c r="M18" s="1">
        <f>10^((LOG(AVERAGE(I18:J18)-Blank!$H$2, 10)-Blank!$M$2)/Blank!$N$2) * K18</f>
        <v>66.733179593608384</v>
      </c>
      <c r="N18" s="1">
        <f t="shared" si="0"/>
        <v>6.6733179593608387</v>
      </c>
      <c r="O18" s="1">
        <f t="shared" si="3"/>
        <v>10.057239011535108</v>
      </c>
    </row>
    <row r="19" spans="1:15" x14ac:dyDescent="0.25">
      <c r="A19" s="2">
        <f>Blank!A$2</f>
        <v>43164</v>
      </c>
      <c r="B19" s="2" t="str">
        <f>Blank!B$2</f>
        <v>User</v>
      </c>
      <c r="C19" s="2" t="str">
        <f>Blank!C$2</f>
        <v>siGENE_AB</v>
      </c>
      <c r="D19" s="1" t="str">
        <f t="shared" ca="1" si="1"/>
        <v>siGENE</v>
      </c>
      <c r="E19" s="1" t="s">
        <v>33</v>
      </c>
      <c r="F19" s="1" t="s">
        <v>17</v>
      </c>
      <c r="G19" s="1" t="s">
        <v>27</v>
      </c>
      <c r="H19" s="1" t="s">
        <v>28</v>
      </c>
      <c r="I19" s="1">
        <v>0.77950129999999995</v>
      </c>
      <c r="J19" s="1">
        <v>0.77383979999999997</v>
      </c>
      <c r="K19" s="1">
        <v>16</v>
      </c>
      <c r="L19" s="1">
        <v>100</v>
      </c>
      <c r="M19" s="1">
        <f>10^((LOG(AVERAGE(I19:J19)-Blank!$H$2, 10)-Blank!$M$2)/Blank!$N$2) * K19</f>
        <v>56.763222184954635</v>
      </c>
      <c r="N19" s="1">
        <f t="shared" si="0"/>
        <v>5.6763222184954643</v>
      </c>
      <c r="O19" s="1">
        <f t="shared" si="3"/>
        <v>8.2439159516047749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2020-06-30T10:55:55Z</dcterms:modified>
</cp:coreProperties>
</file>